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Náklady" sheetId="1" r:id="rId1"/>
    <sheet name="Fondy" sheetId="2" r:id="rId2"/>
    <sheet name="Výnosy" sheetId="3" r:id="rId3"/>
    <sheet name="Tržby Výrobné náklady" sheetId="4" r:id="rId4"/>
    <sheet name="Hárok1" sheetId="5" r:id="rId5"/>
  </sheets>
  <definedNames/>
  <calcPr fullCalcOnLoad="1"/>
</workbook>
</file>

<file path=xl/sharedStrings.xml><?xml version="1.0" encoding="utf-8"?>
<sst xmlns="http://schemas.openxmlformats.org/spreadsheetml/2006/main" count="183" uniqueCount="103">
  <si>
    <t>Číslo</t>
  </si>
  <si>
    <t>Účtu</t>
  </si>
  <si>
    <t>Spotreba materiálu</t>
  </si>
  <si>
    <t>Spotreba energie</t>
  </si>
  <si>
    <t xml:space="preserve">z toho:   </t>
  </si>
  <si>
    <t>Elektrická energia</t>
  </si>
  <si>
    <t xml:space="preserve">Plyn   </t>
  </si>
  <si>
    <t xml:space="preserve">Voda   </t>
  </si>
  <si>
    <t>Opravy a udržiavanie</t>
  </si>
  <si>
    <t>Cestovné</t>
  </si>
  <si>
    <t>Náklady na reprezentáciu</t>
  </si>
  <si>
    <t>Ostatné služby</t>
  </si>
  <si>
    <t xml:space="preserve">z toho:  </t>
  </si>
  <si>
    <t>OLO</t>
  </si>
  <si>
    <t>Telefóny, poštovné,internet a pod.</t>
  </si>
  <si>
    <t>Školenie, kurzy, semináre</t>
  </si>
  <si>
    <t>Náklady na propagáciu a reklamu</t>
  </si>
  <si>
    <t>Mzdové náklady</t>
  </si>
  <si>
    <t xml:space="preserve">z toho:    </t>
  </si>
  <si>
    <t>Mzdy</t>
  </si>
  <si>
    <t>Ostatné osobné náklady – dohody</t>
  </si>
  <si>
    <t>Zákonné zdravotné a sociálne poistenie</t>
  </si>
  <si>
    <t>Zákonn.soc.náklady-príspevok na stravu</t>
  </si>
  <si>
    <t>Cestná daň</t>
  </si>
  <si>
    <t>Daň z nehnuteľnosti</t>
  </si>
  <si>
    <t>Ostatné dane a poplatky</t>
  </si>
  <si>
    <t>Úroky</t>
  </si>
  <si>
    <t>Kurzové straty</t>
  </si>
  <si>
    <t>Neuplatnená DPH</t>
  </si>
  <si>
    <t>Tvorba zákonných rezerv</t>
  </si>
  <si>
    <t>NÁKLADY CELKOM</t>
  </si>
  <si>
    <t>VÝNOSY</t>
  </si>
  <si>
    <t>Tržby z predaja služieb – vlastné príjmy</t>
  </si>
  <si>
    <t>Kult.progr.-hud.produkcia,divadlo</t>
  </si>
  <si>
    <t>Kino</t>
  </si>
  <si>
    <t>Knižničné príjmy</t>
  </si>
  <si>
    <t>Dlhodobý prenájom v DKD</t>
  </si>
  <si>
    <t>Krátkodobý prenájom v DKD</t>
  </si>
  <si>
    <t>Prenájom – knižnica</t>
  </si>
  <si>
    <t>Služby spojené s prenájmom v DKD</t>
  </si>
  <si>
    <t>Príjem z reklám – ostatné</t>
  </si>
  <si>
    <t>Iné ostatné výnosy</t>
  </si>
  <si>
    <t>Príspevok na bežné výdavky</t>
  </si>
  <si>
    <t>Z fondu opráv DKD</t>
  </si>
  <si>
    <t>Na prevádzkové výdavky-príspevok Mč</t>
  </si>
  <si>
    <t>Na kultúru-príspevok Mč</t>
  </si>
  <si>
    <t>VÝNOSY CELKOM</t>
  </si>
  <si>
    <t>Tržby a výrobné náklady</t>
  </si>
  <si>
    <t xml:space="preserve">príspevkových organizáci </t>
  </si>
  <si>
    <t>Tržby za vlastné výrobky</t>
  </si>
  <si>
    <t>Tržby z predaja služieb</t>
  </si>
  <si>
    <t>Tržby za predaný tovar</t>
  </si>
  <si>
    <t>Predaný tovar</t>
  </si>
  <si>
    <t>Tržby celkom (601+602+604-504)</t>
  </si>
  <si>
    <t>Náklady celkom (účtovná rieda 5)</t>
  </si>
  <si>
    <t>Odpis pohľadávky</t>
  </si>
  <si>
    <t>Tvorby zákonných oprav.položiek</t>
  </si>
  <si>
    <t>Výrobné náklady celkom</t>
  </si>
  <si>
    <t>(náklady celkom úč.tr.5 mínus</t>
  </si>
  <si>
    <t>Účty 504,541až549,552až554,556a559</t>
  </si>
  <si>
    <t>Podiel vlastných príjmov k výrobným nákladom</t>
  </si>
  <si>
    <t>(nesmie presiahnuť hranicu 50%)</t>
  </si>
  <si>
    <t>P.č.:</t>
  </si>
  <si>
    <t>Čerpanie z fondu opráv</t>
  </si>
  <si>
    <t>Teplo</t>
  </si>
  <si>
    <t>Požičovné filmov</t>
  </si>
  <si>
    <t>Náklady na čistenie a údržbu</t>
  </si>
  <si>
    <t>Náklady</t>
  </si>
  <si>
    <t>Náklady na ekonomické služby</t>
  </si>
  <si>
    <t>Náklady na program, honoráre</t>
  </si>
  <si>
    <t>Euro</t>
  </si>
  <si>
    <t>Ostatné náklady na prevádzkovú činnosť</t>
  </si>
  <si>
    <t>z toho:</t>
  </si>
  <si>
    <t>poistenie majetku</t>
  </si>
  <si>
    <t>Odpisy dlhod. hmot. a nehmot.majetku</t>
  </si>
  <si>
    <t>Ostatné finančné náklady</t>
  </si>
  <si>
    <t>Zmluvné pokyty a penále, úrok z om.</t>
  </si>
  <si>
    <t>Ostatné pokuty a penále, úrok z om.</t>
  </si>
  <si>
    <t xml:space="preserve">Mánká a škody </t>
  </si>
  <si>
    <t>Ostatné prevádzkové náklady</t>
  </si>
  <si>
    <t>Zost. cena pred.hmot. a nehm.majet</t>
  </si>
  <si>
    <t>Tvorba zák. rezerv z prev.činn.</t>
  </si>
  <si>
    <t>Tvorba ost.zák. rezerv z prev.č.</t>
  </si>
  <si>
    <t>činnosť</t>
  </si>
  <si>
    <t>podnikateľská</t>
  </si>
  <si>
    <t>hlavná</t>
  </si>
  <si>
    <t xml:space="preserve">hlavná </t>
  </si>
  <si>
    <t>Na opravu budovy</t>
  </si>
  <si>
    <t>40% z d.odpisov</t>
  </si>
  <si>
    <t>Prídel do fondu opráv (40% z d.odpisov)</t>
  </si>
  <si>
    <t>Tvorba a čerpanie fondu</t>
  </si>
  <si>
    <t>opráv</t>
  </si>
  <si>
    <t>Rozpočet</t>
  </si>
  <si>
    <t>Skutočnosť</t>
  </si>
  <si>
    <t>k 30.09.2011</t>
  </si>
  <si>
    <t>Tvorba oprav.položky pohľ.</t>
  </si>
  <si>
    <t>Manká a škody na fin.majetku</t>
  </si>
  <si>
    <t>Služby spojené s prenájmom v knižnici</t>
  </si>
  <si>
    <t>Zúčtovanie ost.rezerv z prev.činnosti</t>
  </si>
  <si>
    <t>Návrh</t>
  </si>
  <si>
    <t>rozpočtu</t>
  </si>
  <si>
    <t xml:space="preserve">Návrh </t>
  </si>
  <si>
    <t>Ostatné pokuty, penále a úroky z omeš.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</si>
</sst>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\ [$€-1]"/>
  </numFmts>
  <fonts count="2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1" borderId="0" applyNumberFormat="0" applyBorder="0" applyAlignment="0" applyProtection="0"/>
    <xf numFmtId="0" fontId="9" fillId="1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3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3" fillId="0" borderId="19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3" fillId="0" borderId="39" xfId="0" applyNumberFormat="1" applyFont="1" applyBorder="1" applyAlignment="1">
      <alignment/>
    </xf>
    <xf numFmtId="10" fontId="3" fillId="0" borderId="34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4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2" fillId="0" borderId="47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0" fontId="0" fillId="0" borderId="47" xfId="0" applyBorder="1" applyAlignment="1">
      <alignment/>
    </xf>
    <xf numFmtId="3" fontId="3" fillId="0" borderId="51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2" fillId="0" borderId="54" xfId="0" applyNumberFormat="1" applyFont="1" applyBorder="1" applyAlignment="1">
      <alignment/>
    </xf>
    <xf numFmtId="0" fontId="3" fillId="0" borderId="47" xfId="0" applyFont="1" applyBorder="1" applyAlignment="1">
      <alignment/>
    </xf>
    <xf numFmtId="3" fontId="2" fillId="0" borderId="55" xfId="0" applyNumberFormat="1" applyFont="1" applyBorder="1" applyAlignment="1">
      <alignment/>
    </xf>
    <xf numFmtId="0" fontId="0" fillId="0" borderId="48" xfId="0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7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3" fontId="2" fillId="0" borderId="28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7">
      <selection activeCell="D13" sqref="D13"/>
    </sheetView>
  </sheetViews>
  <sheetFormatPr defaultColWidth="11.57421875" defaultRowHeight="12.75"/>
  <cols>
    <col min="1" max="1" width="6.421875" style="0" customWidth="1"/>
    <col min="2" max="2" width="34.8515625" style="0" customWidth="1"/>
    <col min="3" max="4" width="12.7109375" style="0" customWidth="1"/>
    <col min="5" max="5" width="12.28125" style="0" customWidth="1"/>
    <col min="6" max="6" width="11.57421875" style="0" customWidth="1"/>
    <col min="7" max="7" width="11.7109375" style="0" customWidth="1"/>
    <col min="8" max="8" width="14.140625" style="0" customWidth="1"/>
  </cols>
  <sheetData>
    <row r="1" spans="1:8" ht="13.5" thickBot="1">
      <c r="A1" s="54"/>
      <c r="B1" s="54"/>
      <c r="C1" s="99" t="s">
        <v>93</v>
      </c>
      <c r="D1" s="130" t="s">
        <v>99</v>
      </c>
      <c r="E1" s="52"/>
      <c r="F1" s="53"/>
      <c r="G1" s="130" t="s">
        <v>99</v>
      </c>
      <c r="H1" s="129" t="s">
        <v>99</v>
      </c>
    </row>
    <row r="2" spans="1:8" ht="12.75">
      <c r="A2" s="10" t="s">
        <v>0</v>
      </c>
      <c r="B2" s="10" t="s">
        <v>67</v>
      </c>
      <c r="C2" s="3">
        <v>2011</v>
      </c>
      <c r="D2" s="10" t="s">
        <v>100</v>
      </c>
      <c r="E2" s="3" t="s">
        <v>92</v>
      </c>
      <c r="F2" s="29" t="s">
        <v>92</v>
      </c>
      <c r="G2" s="10" t="s">
        <v>100</v>
      </c>
      <c r="H2" s="10" t="s">
        <v>100</v>
      </c>
    </row>
    <row r="3" spans="1:8" ht="12.75">
      <c r="A3" s="10" t="s">
        <v>1</v>
      </c>
      <c r="B3" s="55"/>
      <c r="C3" s="3" t="s">
        <v>94</v>
      </c>
      <c r="D3" s="10">
        <v>2012</v>
      </c>
      <c r="E3" s="3" t="s">
        <v>84</v>
      </c>
      <c r="F3" s="29" t="s">
        <v>85</v>
      </c>
      <c r="G3" s="10">
        <v>2013</v>
      </c>
      <c r="H3" s="10">
        <v>2014</v>
      </c>
    </row>
    <row r="4" spans="1:8" ht="13.5" thickBot="1">
      <c r="A4" s="21"/>
      <c r="B4" s="56"/>
      <c r="C4" s="8" t="s">
        <v>70</v>
      </c>
      <c r="D4" s="16" t="s">
        <v>70</v>
      </c>
      <c r="E4" s="16" t="s">
        <v>83</v>
      </c>
      <c r="F4" s="16" t="s">
        <v>83</v>
      </c>
      <c r="G4" s="16" t="s">
        <v>70</v>
      </c>
      <c r="H4" s="16" t="s">
        <v>70</v>
      </c>
    </row>
    <row r="5" spans="1:8" ht="12.75">
      <c r="A5" s="17">
        <v>501</v>
      </c>
      <c r="B5" s="58" t="s">
        <v>2</v>
      </c>
      <c r="C5" s="135">
        <v>9448</v>
      </c>
      <c r="D5" s="116">
        <f>SUM(C5/3*4*1.02)</f>
        <v>12849.28</v>
      </c>
      <c r="E5" s="114">
        <f>SUM(D5/100*39)</f>
        <v>5011.2192000000005</v>
      </c>
      <c r="F5" s="107">
        <f>SUM(D5-E5)</f>
        <v>7838.0608</v>
      </c>
      <c r="G5" s="125">
        <f>SUM(D5*1.05)</f>
        <v>13491.744</v>
      </c>
      <c r="H5" s="128">
        <f>SUM(G5*1.05)</f>
        <v>14166.3312</v>
      </c>
    </row>
    <row r="6" spans="1:8" ht="12.75">
      <c r="A6" s="30">
        <v>502</v>
      </c>
      <c r="B6" s="59" t="s">
        <v>3</v>
      </c>
      <c r="C6" s="111">
        <f aca="true" t="shared" si="0" ref="C6:H6">SUM(C8:C11)</f>
        <v>75376</v>
      </c>
      <c r="D6" s="107">
        <f t="shared" si="0"/>
        <v>108880</v>
      </c>
      <c r="E6" s="111">
        <f t="shared" si="0"/>
        <v>42463.2</v>
      </c>
      <c r="F6" s="109">
        <f t="shared" si="0"/>
        <v>66416.8</v>
      </c>
      <c r="G6" s="107">
        <f t="shared" si="0"/>
        <v>114324</v>
      </c>
      <c r="H6" s="126">
        <f t="shared" si="0"/>
        <v>120040.2</v>
      </c>
    </row>
    <row r="7" spans="1:8" ht="12.75">
      <c r="A7" s="19"/>
      <c r="B7" s="43" t="s">
        <v>4</v>
      </c>
      <c r="C7" s="113"/>
      <c r="D7" s="108"/>
      <c r="E7" s="112"/>
      <c r="F7" s="124"/>
      <c r="G7" s="108"/>
      <c r="H7" s="127"/>
    </row>
    <row r="8" spans="1:8" ht="12.75">
      <c r="A8" s="19"/>
      <c r="B8" s="43" t="s">
        <v>5</v>
      </c>
      <c r="C8" s="112">
        <v>19788</v>
      </c>
      <c r="D8" s="108">
        <v>26500</v>
      </c>
      <c r="E8" s="113">
        <f>SUM(D8/100*39)</f>
        <v>10335</v>
      </c>
      <c r="F8" s="110">
        <f>SUM(D8-E8)</f>
        <v>16165</v>
      </c>
      <c r="G8" s="108">
        <f aca="true" t="shared" si="1" ref="G8:G14">SUM(D8*1.05)</f>
        <v>27825</v>
      </c>
      <c r="H8" s="127">
        <f aca="true" t="shared" si="2" ref="H8:H14">SUM(G8*1.05)</f>
        <v>29216.25</v>
      </c>
    </row>
    <row r="9" spans="1:8" ht="12.75">
      <c r="A9" s="19"/>
      <c r="B9" s="43" t="s">
        <v>6</v>
      </c>
      <c r="C9" s="112">
        <v>44106</v>
      </c>
      <c r="D9" s="108">
        <v>63700</v>
      </c>
      <c r="E9" s="113">
        <f aca="true" t="shared" si="3" ref="E9:E14">SUM(D9/100*39)</f>
        <v>24843</v>
      </c>
      <c r="F9" s="110">
        <f aca="true" t="shared" si="4" ref="F9:F14">SUM(D9-E9)</f>
        <v>38857</v>
      </c>
      <c r="G9" s="108">
        <f t="shared" si="1"/>
        <v>66885</v>
      </c>
      <c r="H9" s="127">
        <f t="shared" si="2"/>
        <v>70229.25</v>
      </c>
    </row>
    <row r="10" spans="1:8" ht="12.75">
      <c r="A10" s="19"/>
      <c r="B10" s="43" t="s">
        <v>7</v>
      </c>
      <c r="C10" s="112">
        <v>5527</v>
      </c>
      <c r="D10" s="108">
        <v>9100</v>
      </c>
      <c r="E10" s="113">
        <f t="shared" si="3"/>
        <v>3549</v>
      </c>
      <c r="F10" s="110">
        <f t="shared" si="4"/>
        <v>5551</v>
      </c>
      <c r="G10" s="108">
        <f t="shared" si="1"/>
        <v>9555</v>
      </c>
      <c r="H10" s="127">
        <f t="shared" si="2"/>
        <v>10032.75</v>
      </c>
    </row>
    <row r="11" spans="1:8" ht="12.75">
      <c r="A11" s="19"/>
      <c r="B11" s="43" t="s">
        <v>64</v>
      </c>
      <c r="C11" s="112">
        <v>5955</v>
      </c>
      <c r="D11" s="108">
        <v>9580</v>
      </c>
      <c r="E11" s="113">
        <f t="shared" si="3"/>
        <v>3736.2</v>
      </c>
      <c r="F11" s="110">
        <f t="shared" si="4"/>
        <v>5843.8</v>
      </c>
      <c r="G11" s="108">
        <f t="shared" si="1"/>
        <v>10059</v>
      </c>
      <c r="H11" s="127">
        <f t="shared" si="2"/>
        <v>10561.95</v>
      </c>
    </row>
    <row r="12" spans="1:8" ht="12.75">
      <c r="A12" s="30">
        <v>511</v>
      </c>
      <c r="B12" s="59" t="s">
        <v>8</v>
      </c>
      <c r="C12" s="111">
        <v>9822</v>
      </c>
      <c r="D12" s="108">
        <v>108358</v>
      </c>
      <c r="E12" s="113">
        <f t="shared" si="3"/>
        <v>42259.619999999995</v>
      </c>
      <c r="F12" s="110">
        <f t="shared" si="4"/>
        <v>66098.38</v>
      </c>
      <c r="G12" s="108">
        <f t="shared" si="1"/>
        <v>113775.90000000001</v>
      </c>
      <c r="H12" s="127">
        <f t="shared" si="2"/>
        <v>119464.695</v>
      </c>
    </row>
    <row r="13" spans="1:8" ht="12.75">
      <c r="A13" s="30">
        <v>512</v>
      </c>
      <c r="B13" s="59" t="s">
        <v>9</v>
      </c>
      <c r="C13" s="111">
        <v>617</v>
      </c>
      <c r="D13" s="108">
        <f>SUM(C13/3*4*1.02)</f>
        <v>839.12</v>
      </c>
      <c r="E13" s="113">
        <f t="shared" si="3"/>
        <v>327.2568</v>
      </c>
      <c r="F13" s="110">
        <f t="shared" si="4"/>
        <v>511.8632</v>
      </c>
      <c r="G13" s="108">
        <f t="shared" si="1"/>
        <v>881.076</v>
      </c>
      <c r="H13" s="127">
        <f t="shared" si="2"/>
        <v>925.1298</v>
      </c>
    </row>
    <row r="14" spans="1:8" ht="12.75">
      <c r="A14" s="30">
        <v>513</v>
      </c>
      <c r="B14" s="59" t="s">
        <v>10</v>
      </c>
      <c r="C14" s="111">
        <v>169</v>
      </c>
      <c r="D14" s="108">
        <v>500</v>
      </c>
      <c r="E14" s="113">
        <f t="shared" si="3"/>
        <v>195</v>
      </c>
      <c r="F14" s="110">
        <f t="shared" si="4"/>
        <v>305</v>
      </c>
      <c r="G14" s="108">
        <f t="shared" si="1"/>
        <v>525</v>
      </c>
      <c r="H14" s="127">
        <f t="shared" si="2"/>
        <v>551.25</v>
      </c>
    </row>
    <row r="15" spans="1:8" ht="12.75">
      <c r="A15" s="30">
        <v>518</v>
      </c>
      <c r="B15" s="59" t="s">
        <v>11</v>
      </c>
      <c r="C15" s="111">
        <f aca="true" t="shared" si="5" ref="C15:H15">SUM(C17:C25)</f>
        <v>96873</v>
      </c>
      <c r="D15" s="107">
        <f t="shared" si="5"/>
        <v>135622.2</v>
      </c>
      <c r="E15" s="111">
        <f t="shared" si="5"/>
        <v>52892.866</v>
      </c>
      <c r="F15" s="109">
        <f t="shared" si="5"/>
        <v>82729.388</v>
      </c>
      <c r="G15" s="107">
        <f t="shared" si="5"/>
        <v>142403.31</v>
      </c>
      <c r="H15" s="126">
        <f t="shared" si="5"/>
        <v>149523.47550000003</v>
      </c>
    </row>
    <row r="16" spans="1:8" ht="12.75">
      <c r="A16" s="30"/>
      <c r="B16" s="43" t="s">
        <v>12</v>
      </c>
      <c r="C16" s="112"/>
      <c r="D16" s="108"/>
      <c r="E16" s="111"/>
      <c r="F16" s="124"/>
      <c r="G16" s="107"/>
      <c r="H16" s="126"/>
    </row>
    <row r="17" spans="1:8" ht="12.75">
      <c r="A17" s="19"/>
      <c r="B17" s="43" t="s">
        <v>13</v>
      </c>
      <c r="C17" s="112">
        <v>3235</v>
      </c>
      <c r="D17" s="108">
        <f>SUM(C17/3*4*1.05)</f>
        <v>4529</v>
      </c>
      <c r="E17" s="113">
        <f aca="true" t="shared" si="6" ref="E17:E24">SUM(D17/100*39)</f>
        <v>1766.31</v>
      </c>
      <c r="F17" s="110">
        <f aca="true" t="shared" si="7" ref="F17:F25">SUM(D17-E17)</f>
        <v>2762.69</v>
      </c>
      <c r="G17" s="108">
        <f aca="true" t="shared" si="8" ref="G17:G25">SUM(D17*1.05)</f>
        <v>4755.45</v>
      </c>
      <c r="H17" s="127">
        <f aca="true" t="shared" si="9" ref="H17:H25">SUM(G17*1.05)</f>
        <v>4993.2225</v>
      </c>
    </row>
    <row r="18" spans="1:8" ht="12.75">
      <c r="A18" s="19"/>
      <c r="B18" s="43" t="s">
        <v>14</v>
      </c>
      <c r="C18" s="112">
        <v>7396</v>
      </c>
      <c r="D18" s="108">
        <f aca="true" t="shared" si="10" ref="D18:D25">SUM(C18/3*4*1.05)</f>
        <v>10354.400000000001</v>
      </c>
      <c r="E18" s="113">
        <f t="shared" si="6"/>
        <v>4038.2160000000003</v>
      </c>
      <c r="F18" s="110">
        <f t="shared" si="7"/>
        <v>6316.184000000001</v>
      </c>
      <c r="G18" s="108">
        <f t="shared" si="8"/>
        <v>10872.120000000003</v>
      </c>
      <c r="H18" s="127">
        <f t="shared" si="9"/>
        <v>11415.726000000002</v>
      </c>
    </row>
    <row r="19" spans="1:8" ht="12.75">
      <c r="A19" s="19"/>
      <c r="B19" s="43" t="s">
        <v>68</v>
      </c>
      <c r="C19" s="112">
        <v>11562</v>
      </c>
      <c r="D19" s="108">
        <f t="shared" si="10"/>
        <v>16186.800000000001</v>
      </c>
      <c r="E19" s="113">
        <f t="shared" si="6"/>
        <v>6312.852000000001</v>
      </c>
      <c r="F19" s="110">
        <f t="shared" si="7"/>
        <v>9873.948</v>
      </c>
      <c r="G19" s="108">
        <f t="shared" si="8"/>
        <v>16996.140000000003</v>
      </c>
      <c r="H19" s="127">
        <f t="shared" si="9"/>
        <v>17845.947000000004</v>
      </c>
    </row>
    <row r="20" spans="1:8" ht="12.75">
      <c r="A20" s="19"/>
      <c r="B20" s="43" t="s">
        <v>65</v>
      </c>
      <c r="C20" s="112">
        <v>2299</v>
      </c>
      <c r="D20" s="108">
        <f t="shared" si="10"/>
        <v>3218.6000000000004</v>
      </c>
      <c r="E20" s="113">
        <f t="shared" si="6"/>
        <v>1255.2540000000004</v>
      </c>
      <c r="F20" s="110">
        <v>1964</v>
      </c>
      <c r="G20" s="108">
        <f t="shared" si="8"/>
        <v>3379.5300000000007</v>
      </c>
      <c r="H20" s="127">
        <f t="shared" si="9"/>
        <v>3548.506500000001</v>
      </c>
    </row>
    <row r="21" spans="1:8" ht="12.75">
      <c r="A21" s="19"/>
      <c r="B21" s="43" t="s">
        <v>69</v>
      </c>
      <c r="C21" s="112">
        <v>36338</v>
      </c>
      <c r="D21" s="108">
        <f t="shared" si="10"/>
        <v>50873.2</v>
      </c>
      <c r="E21" s="113">
        <f t="shared" si="6"/>
        <v>19840.548</v>
      </c>
      <c r="F21" s="110">
        <f t="shared" si="7"/>
        <v>31032.652</v>
      </c>
      <c r="G21" s="108">
        <f t="shared" si="8"/>
        <v>53416.86</v>
      </c>
      <c r="H21" s="127">
        <f t="shared" si="9"/>
        <v>56087.703</v>
      </c>
    </row>
    <row r="22" spans="1:8" ht="12.75">
      <c r="A22" s="19"/>
      <c r="B22" s="43" t="s">
        <v>66</v>
      </c>
      <c r="C22" s="112">
        <v>15845</v>
      </c>
      <c r="D22" s="108">
        <f t="shared" si="10"/>
        <v>22183.000000000004</v>
      </c>
      <c r="E22" s="113">
        <f t="shared" si="6"/>
        <v>8651.37</v>
      </c>
      <c r="F22" s="110">
        <f t="shared" si="7"/>
        <v>13531.630000000003</v>
      </c>
      <c r="G22" s="108">
        <f t="shared" si="8"/>
        <v>23292.150000000005</v>
      </c>
      <c r="H22" s="127">
        <f t="shared" si="9"/>
        <v>24456.757500000007</v>
      </c>
    </row>
    <row r="23" spans="1:8" ht="12.75">
      <c r="A23" s="19"/>
      <c r="B23" s="43" t="s">
        <v>15</v>
      </c>
      <c r="C23" s="112">
        <v>209</v>
      </c>
      <c r="D23" s="108">
        <f t="shared" si="10"/>
        <v>292.6</v>
      </c>
      <c r="E23" s="113">
        <v>115</v>
      </c>
      <c r="F23" s="110">
        <v>177</v>
      </c>
      <c r="G23" s="108">
        <f t="shared" si="8"/>
        <v>307.23</v>
      </c>
      <c r="H23" s="127">
        <f t="shared" si="9"/>
        <v>322.59150000000005</v>
      </c>
    </row>
    <row r="24" spans="1:8" ht="12.75">
      <c r="A24" s="19"/>
      <c r="B24" s="43" t="s">
        <v>16</v>
      </c>
      <c r="C24" s="112">
        <v>9746</v>
      </c>
      <c r="D24" s="108">
        <f t="shared" si="10"/>
        <v>13644.4</v>
      </c>
      <c r="E24" s="113">
        <f t="shared" si="6"/>
        <v>5321.316</v>
      </c>
      <c r="F24" s="110">
        <f t="shared" si="7"/>
        <v>8323.083999999999</v>
      </c>
      <c r="G24" s="108">
        <f t="shared" si="8"/>
        <v>14326.62</v>
      </c>
      <c r="H24" s="127">
        <f t="shared" si="9"/>
        <v>15042.951000000001</v>
      </c>
    </row>
    <row r="25" spans="1:8" ht="12.75">
      <c r="A25" s="19"/>
      <c r="B25" s="43" t="s">
        <v>11</v>
      </c>
      <c r="C25" s="112">
        <v>10243</v>
      </c>
      <c r="D25" s="108">
        <f t="shared" si="10"/>
        <v>14340.2</v>
      </c>
      <c r="E25" s="113">
        <v>5592</v>
      </c>
      <c r="F25" s="110">
        <f t="shared" si="7"/>
        <v>8748.2</v>
      </c>
      <c r="G25" s="108">
        <f t="shared" si="8"/>
        <v>15057.210000000001</v>
      </c>
      <c r="H25" s="127">
        <f t="shared" si="9"/>
        <v>15810.070500000002</v>
      </c>
    </row>
    <row r="26" spans="1:8" ht="12.75">
      <c r="A26" s="30">
        <v>521</v>
      </c>
      <c r="B26" s="59" t="s">
        <v>17</v>
      </c>
      <c r="C26" s="111">
        <f aca="true" t="shared" si="11" ref="C26:H26">SUM(C28:C29)</f>
        <v>118931</v>
      </c>
      <c r="D26" s="107">
        <f t="shared" si="11"/>
        <v>198285.4</v>
      </c>
      <c r="E26" s="111">
        <f t="shared" si="11"/>
        <v>77331.306</v>
      </c>
      <c r="F26" s="109">
        <f t="shared" si="11"/>
        <v>120954.094</v>
      </c>
      <c r="G26" s="107">
        <f t="shared" si="11"/>
        <v>207699.67</v>
      </c>
      <c r="H26" s="126">
        <f t="shared" si="11"/>
        <v>217159.65350000001</v>
      </c>
    </row>
    <row r="27" spans="1:8" ht="12.75">
      <c r="A27" s="19"/>
      <c r="B27" s="43" t="s">
        <v>18</v>
      </c>
      <c r="C27" s="112"/>
      <c r="D27" s="108"/>
      <c r="E27" s="112"/>
      <c r="F27" s="124"/>
      <c r="G27" s="108"/>
      <c r="H27" s="127"/>
    </row>
    <row r="28" spans="1:8" ht="12.75">
      <c r="A28" s="19"/>
      <c r="B28" s="43" t="s">
        <v>19</v>
      </c>
      <c r="C28" s="112">
        <v>105870</v>
      </c>
      <c r="D28" s="108">
        <v>180000</v>
      </c>
      <c r="E28" s="113">
        <f aca="true" t="shared" si="12" ref="E28:E35">SUM(D28/100*39)</f>
        <v>70200</v>
      </c>
      <c r="F28" s="110">
        <f aca="true" t="shared" si="13" ref="F28:F35">SUM(D28-E28)</f>
        <v>109800</v>
      </c>
      <c r="G28" s="108">
        <v>188500</v>
      </c>
      <c r="H28" s="127">
        <v>197000</v>
      </c>
    </row>
    <row r="29" spans="1:8" ht="12.75">
      <c r="A29" s="19"/>
      <c r="B29" s="43" t="s">
        <v>20</v>
      </c>
      <c r="C29" s="112">
        <v>13061</v>
      </c>
      <c r="D29" s="108">
        <f>SUM(C29/3*4*1.05)</f>
        <v>18285.4</v>
      </c>
      <c r="E29" s="113">
        <f t="shared" si="12"/>
        <v>7131.3060000000005</v>
      </c>
      <c r="F29" s="110">
        <f t="shared" si="13"/>
        <v>11154.094000000001</v>
      </c>
      <c r="G29" s="108">
        <f aca="true" t="shared" si="14" ref="G29:G35">SUM(D29*1.05)</f>
        <v>19199.670000000002</v>
      </c>
      <c r="H29" s="127">
        <f aca="true" t="shared" si="15" ref="H29:H35">SUM(G29*1.05)</f>
        <v>20159.653500000004</v>
      </c>
    </row>
    <row r="30" spans="1:8" ht="12.75">
      <c r="A30" s="30">
        <v>524</v>
      </c>
      <c r="B30" s="59" t="s">
        <v>21</v>
      </c>
      <c r="C30" s="111">
        <v>35853</v>
      </c>
      <c r="D30" s="107">
        <f>SUM(C30/3*4*1.02)</f>
        <v>48760.08</v>
      </c>
      <c r="E30" s="114">
        <f t="shared" si="12"/>
        <v>19016.4312</v>
      </c>
      <c r="F30" s="109">
        <f t="shared" si="13"/>
        <v>29743.648800000003</v>
      </c>
      <c r="G30" s="107">
        <f t="shared" si="14"/>
        <v>51198.084</v>
      </c>
      <c r="H30" s="126">
        <f t="shared" si="15"/>
        <v>53757.98820000001</v>
      </c>
    </row>
    <row r="31" spans="1:8" ht="12.75">
      <c r="A31" s="30">
        <v>527</v>
      </c>
      <c r="B31" s="59" t="s">
        <v>22</v>
      </c>
      <c r="C31" s="111">
        <v>10478</v>
      </c>
      <c r="D31" s="108">
        <f>SUM(C31/3*4*1.05)</f>
        <v>14669.2</v>
      </c>
      <c r="E31" s="114">
        <f t="shared" si="12"/>
        <v>5720.988</v>
      </c>
      <c r="F31" s="109">
        <f t="shared" si="13"/>
        <v>8948.212</v>
      </c>
      <c r="G31" s="107">
        <f t="shared" si="14"/>
        <v>15402.660000000002</v>
      </c>
      <c r="H31" s="126">
        <f t="shared" si="15"/>
        <v>16172.793000000003</v>
      </c>
    </row>
    <row r="32" spans="1:8" ht="12.75">
      <c r="A32" s="30">
        <v>531</v>
      </c>
      <c r="B32" s="59" t="s">
        <v>23</v>
      </c>
      <c r="C32" s="111"/>
      <c r="D32" s="107">
        <f>SUM(C32/3*4*1.02)</f>
        <v>0</v>
      </c>
      <c r="E32" s="114">
        <f t="shared" si="12"/>
        <v>0</v>
      </c>
      <c r="F32" s="109">
        <f t="shared" si="13"/>
        <v>0</v>
      </c>
      <c r="G32" s="107">
        <f t="shared" si="14"/>
        <v>0</v>
      </c>
      <c r="H32" s="126">
        <f t="shared" si="15"/>
        <v>0</v>
      </c>
    </row>
    <row r="33" spans="1:8" ht="12.75">
      <c r="A33" s="30">
        <v>532</v>
      </c>
      <c r="B33" s="59" t="s">
        <v>24</v>
      </c>
      <c r="C33" s="111"/>
      <c r="D33" s="107">
        <f>SUM(C33/3*4*1.02)</f>
        <v>0</v>
      </c>
      <c r="E33" s="114">
        <f t="shared" si="12"/>
        <v>0</v>
      </c>
      <c r="F33" s="109">
        <f t="shared" si="13"/>
        <v>0</v>
      </c>
      <c r="G33" s="107">
        <f t="shared" si="14"/>
        <v>0</v>
      </c>
      <c r="H33" s="126">
        <f t="shared" si="15"/>
        <v>0</v>
      </c>
    </row>
    <row r="34" spans="1:8" ht="12.75">
      <c r="A34" s="30">
        <v>538</v>
      </c>
      <c r="B34" s="59" t="s">
        <v>25</v>
      </c>
      <c r="C34" s="111">
        <v>600</v>
      </c>
      <c r="D34" s="107">
        <f>SUM(C34/3*4*1.02)</f>
        <v>816</v>
      </c>
      <c r="E34" s="114">
        <f t="shared" si="12"/>
        <v>318.24</v>
      </c>
      <c r="F34" s="109">
        <f t="shared" si="13"/>
        <v>497.76</v>
      </c>
      <c r="G34" s="107">
        <f t="shared" si="14"/>
        <v>856.8000000000001</v>
      </c>
      <c r="H34" s="126">
        <f t="shared" si="15"/>
        <v>899.6400000000001</v>
      </c>
    </row>
    <row r="35" spans="1:8" ht="13.5" thickBot="1">
      <c r="A35" s="30">
        <v>545</v>
      </c>
      <c r="B35" s="59" t="s">
        <v>102</v>
      </c>
      <c r="C35" s="111">
        <v>-368</v>
      </c>
      <c r="D35" s="107">
        <v>500</v>
      </c>
      <c r="E35" s="111">
        <f t="shared" si="12"/>
        <v>195</v>
      </c>
      <c r="F35" s="109">
        <f t="shared" si="13"/>
        <v>305</v>
      </c>
      <c r="G35" s="107">
        <f t="shared" si="14"/>
        <v>525</v>
      </c>
      <c r="H35" s="126">
        <f t="shared" si="15"/>
        <v>551.25</v>
      </c>
    </row>
    <row r="36" spans="1:8" ht="13.5" thickBot="1">
      <c r="A36" s="54"/>
      <c r="B36" s="54"/>
      <c r="C36" s="99" t="s">
        <v>93</v>
      </c>
      <c r="D36" s="130" t="s">
        <v>99</v>
      </c>
      <c r="E36" s="52"/>
      <c r="F36" s="53"/>
      <c r="G36" s="130" t="s">
        <v>99</v>
      </c>
      <c r="H36" s="129" t="s">
        <v>99</v>
      </c>
    </row>
    <row r="37" spans="1:8" ht="12.75">
      <c r="A37" s="10" t="s">
        <v>0</v>
      </c>
      <c r="B37" s="10" t="s">
        <v>67</v>
      </c>
      <c r="C37" s="3">
        <v>2011</v>
      </c>
      <c r="D37" s="10" t="s">
        <v>100</v>
      </c>
      <c r="E37" s="3" t="s">
        <v>92</v>
      </c>
      <c r="F37" s="29" t="s">
        <v>92</v>
      </c>
      <c r="G37" s="10" t="s">
        <v>100</v>
      </c>
      <c r="H37" s="10" t="s">
        <v>100</v>
      </c>
    </row>
    <row r="38" spans="1:8" ht="12.75">
      <c r="A38" s="10" t="s">
        <v>1</v>
      </c>
      <c r="B38" s="55"/>
      <c r="C38" s="3" t="s">
        <v>94</v>
      </c>
      <c r="D38" s="10">
        <v>2012</v>
      </c>
      <c r="E38" s="3" t="s">
        <v>84</v>
      </c>
      <c r="F38" s="29" t="s">
        <v>85</v>
      </c>
      <c r="G38" s="10">
        <v>2013</v>
      </c>
      <c r="H38" s="10">
        <v>2014</v>
      </c>
    </row>
    <row r="39" spans="1:8" ht="13.5" thickBot="1">
      <c r="A39" s="21"/>
      <c r="B39" s="56"/>
      <c r="C39" s="131" t="s">
        <v>70</v>
      </c>
      <c r="D39" s="16" t="s">
        <v>70</v>
      </c>
      <c r="E39" s="16" t="s">
        <v>83</v>
      </c>
      <c r="F39" s="16" t="s">
        <v>83</v>
      </c>
      <c r="G39" s="16" t="s">
        <v>70</v>
      </c>
      <c r="H39" s="16" t="s">
        <v>70</v>
      </c>
    </row>
    <row r="40" spans="1:8" ht="12.75">
      <c r="A40" s="30">
        <v>548</v>
      </c>
      <c r="B40" s="59" t="s">
        <v>71</v>
      </c>
      <c r="C40" s="111">
        <f>SUM(C42:C43)</f>
        <v>15832</v>
      </c>
      <c r="D40" s="107">
        <f>SUM(D42:D43)</f>
        <v>22164.800000000003</v>
      </c>
      <c r="E40" s="111">
        <f>SUM(E42:E43)</f>
        <v>8644.272</v>
      </c>
      <c r="F40" s="109">
        <f>SUM(F42:F43)</f>
        <v>13520.528</v>
      </c>
      <c r="G40" s="107">
        <f>SUM(G47:G48)</f>
        <v>4204.200000000001</v>
      </c>
      <c r="H40" s="126">
        <f>SUM(H47:H48)</f>
        <v>4414.410000000001</v>
      </c>
    </row>
    <row r="41" spans="1:8" ht="12.75">
      <c r="A41" s="19"/>
      <c r="B41" s="43" t="s">
        <v>72</v>
      </c>
      <c r="C41" s="112"/>
      <c r="D41" s="108"/>
      <c r="E41" s="112"/>
      <c r="F41" s="124"/>
      <c r="G41" s="108"/>
      <c r="H41" s="127"/>
    </row>
    <row r="42" spans="1:8" ht="12.75">
      <c r="A42" s="19"/>
      <c r="B42" s="43" t="s">
        <v>73</v>
      </c>
      <c r="C42" s="112">
        <v>2349</v>
      </c>
      <c r="D42" s="108">
        <f>SUM(C42/3*4*1.05)</f>
        <v>3288.6000000000004</v>
      </c>
      <c r="E42" s="113">
        <f aca="true" t="shared" si="16" ref="E42:E48">SUM(D42/100*39)</f>
        <v>1282.554</v>
      </c>
      <c r="F42" s="110">
        <f aca="true" t="shared" si="17" ref="F42:F48">SUM(D42-E42)</f>
        <v>2006.0460000000003</v>
      </c>
      <c r="G42" s="108">
        <f aca="true" t="shared" si="18" ref="G42:G48">SUM(D42*1.05)</f>
        <v>3453.0300000000007</v>
      </c>
      <c r="H42" s="127">
        <f aca="true" t="shared" si="19" ref="H42:H48">SUM(G42*1.05)</f>
        <v>3625.681500000001</v>
      </c>
    </row>
    <row r="43" spans="1:8" ht="12.75">
      <c r="A43" s="19"/>
      <c r="B43" s="43" t="s">
        <v>28</v>
      </c>
      <c r="C43" s="112">
        <v>13483</v>
      </c>
      <c r="D43" s="108">
        <f>SUM(C43/3*4*1.05)</f>
        <v>18876.2</v>
      </c>
      <c r="E43" s="113">
        <f t="shared" si="16"/>
        <v>7361.718</v>
      </c>
      <c r="F43" s="110">
        <f t="shared" si="17"/>
        <v>11514.482</v>
      </c>
      <c r="G43" s="108">
        <f t="shared" si="18"/>
        <v>19820.010000000002</v>
      </c>
      <c r="H43" s="127">
        <f t="shared" si="19"/>
        <v>20811.010500000004</v>
      </c>
    </row>
    <row r="44" spans="1:8" ht="12.75">
      <c r="A44" s="30">
        <v>551</v>
      </c>
      <c r="B44" s="59" t="s">
        <v>74</v>
      </c>
      <c r="C44" s="111">
        <v>94014</v>
      </c>
      <c r="D44" s="107">
        <f>SUM(C44/3*4*1.02)</f>
        <v>127859.04000000001</v>
      </c>
      <c r="E44" s="114">
        <f t="shared" si="16"/>
        <v>49865.0256</v>
      </c>
      <c r="F44" s="109">
        <f t="shared" si="17"/>
        <v>77994.01440000001</v>
      </c>
      <c r="G44" s="107">
        <f t="shared" si="18"/>
        <v>134251.99200000003</v>
      </c>
      <c r="H44" s="126">
        <f t="shared" si="19"/>
        <v>140964.59160000004</v>
      </c>
    </row>
    <row r="45" spans="1:8" ht="12.75">
      <c r="A45" s="30">
        <v>558</v>
      </c>
      <c r="B45" s="59" t="s">
        <v>95</v>
      </c>
      <c r="C45" s="111">
        <v>31261</v>
      </c>
      <c r="D45" s="107"/>
      <c r="E45" s="114">
        <f t="shared" si="16"/>
        <v>0</v>
      </c>
      <c r="F45" s="109">
        <f t="shared" si="17"/>
        <v>0</v>
      </c>
      <c r="G45" s="107">
        <f t="shared" si="18"/>
        <v>0</v>
      </c>
      <c r="H45" s="126">
        <f t="shared" si="19"/>
        <v>0</v>
      </c>
    </row>
    <row r="46" spans="1:8" ht="12.75">
      <c r="A46" s="30">
        <v>563</v>
      </c>
      <c r="B46" s="59" t="s">
        <v>27</v>
      </c>
      <c r="C46" s="111">
        <v>45</v>
      </c>
      <c r="D46" s="107">
        <f>SUM(C46/3*4*1.02)</f>
        <v>61.2</v>
      </c>
      <c r="E46" s="114">
        <f t="shared" si="16"/>
        <v>23.868</v>
      </c>
      <c r="F46" s="109">
        <f t="shared" si="17"/>
        <v>37.33200000000001</v>
      </c>
      <c r="G46" s="107">
        <f t="shared" si="18"/>
        <v>64.26</v>
      </c>
      <c r="H46" s="126">
        <f t="shared" si="19"/>
        <v>67.47300000000001</v>
      </c>
    </row>
    <row r="47" spans="1:8" ht="12.75">
      <c r="A47" s="31">
        <v>568</v>
      </c>
      <c r="B47" s="18" t="s">
        <v>75</v>
      </c>
      <c r="C47" s="136">
        <v>2860</v>
      </c>
      <c r="D47" s="107">
        <f>SUM(C47/3*4*1.05)</f>
        <v>4004.0000000000005</v>
      </c>
      <c r="E47" s="114">
        <f t="shared" si="16"/>
        <v>1561.5600000000002</v>
      </c>
      <c r="F47" s="109">
        <f t="shared" si="17"/>
        <v>2442.4400000000005</v>
      </c>
      <c r="G47" s="107">
        <f t="shared" si="18"/>
        <v>4204.200000000001</v>
      </c>
      <c r="H47" s="126">
        <f t="shared" si="19"/>
        <v>4414.410000000001</v>
      </c>
    </row>
    <row r="48" spans="1:8" ht="13.5" thickBot="1">
      <c r="A48" s="31">
        <v>569</v>
      </c>
      <c r="B48" s="18" t="s">
        <v>96</v>
      </c>
      <c r="C48" s="136">
        <v>23899</v>
      </c>
      <c r="D48" s="137"/>
      <c r="E48" s="138">
        <f t="shared" si="16"/>
        <v>0</v>
      </c>
      <c r="F48" s="139">
        <f t="shared" si="17"/>
        <v>0</v>
      </c>
      <c r="G48" s="137">
        <f t="shared" si="18"/>
        <v>0</v>
      </c>
      <c r="H48" s="140">
        <f t="shared" si="19"/>
        <v>0</v>
      </c>
    </row>
    <row r="49" spans="1:8" ht="13.5" thickBot="1">
      <c r="A49" s="141">
        <v>500</v>
      </c>
      <c r="B49" s="142" t="s">
        <v>30</v>
      </c>
      <c r="C49" s="143">
        <f aca="true" t="shared" si="20" ref="C49:H49">SUM(C5+C6+C12+C13+C14+C15+C26+C30+C31+C32+C33+C34+C35+C40+C44+C45+C46+C47+C48)</f>
        <v>525710</v>
      </c>
      <c r="D49" s="143">
        <f t="shared" si="20"/>
        <v>784168.32</v>
      </c>
      <c r="E49" s="143">
        <f t="shared" si="20"/>
        <v>305825.8528</v>
      </c>
      <c r="F49" s="143">
        <f t="shared" si="20"/>
        <v>478342.5212000001</v>
      </c>
      <c r="G49" s="143">
        <f t="shared" si="20"/>
        <v>803807.8960000002</v>
      </c>
      <c r="H49" s="143">
        <f t="shared" si="20"/>
        <v>843073.2908000002</v>
      </c>
    </row>
    <row r="64" spans="1:5" ht="15.75">
      <c r="A64" s="38"/>
      <c r="B64" s="32"/>
      <c r="C64" s="32"/>
      <c r="D64" s="32"/>
      <c r="E64" s="33"/>
    </row>
    <row r="65" spans="1:5" ht="15.75">
      <c r="A65" s="38"/>
      <c r="B65" s="32"/>
      <c r="C65" s="32"/>
      <c r="D65" s="32"/>
      <c r="E65" s="33"/>
    </row>
    <row r="66" spans="1:5" ht="12.75">
      <c r="A66" s="33"/>
      <c r="B66" s="33"/>
      <c r="C66" s="33"/>
      <c r="D66" s="33"/>
      <c r="E66" s="33"/>
    </row>
    <row r="67" spans="1:5" ht="12.75">
      <c r="A67" s="36"/>
      <c r="B67" s="34"/>
      <c r="C67" s="34"/>
      <c r="D67" s="34"/>
      <c r="E67" s="33"/>
    </row>
    <row r="68" spans="1:5" ht="12.75">
      <c r="A68" s="36"/>
      <c r="B68" s="36"/>
      <c r="C68" s="36"/>
      <c r="D68" s="36"/>
      <c r="E68" s="39"/>
    </row>
    <row r="69" spans="1:5" ht="12.75">
      <c r="A69" s="36"/>
      <c r="B69" s="34"/>
      <c r="C69" s="34"/>
      <c r="D69" s="34"/>
      <c r="E69" s="39"/>
    </row>
    <row r="70" spans="1:5" ht="12.75">
      <c r="A70" s="36"/>
      <c r="B70" s="34"/>
      <c r="C70" s="34"/>
      <c r="D70" s="34"/>
      <c r="E70" s="39"/>
    </row>
    <row r="71" spans="1:5" ht="12.75">
      <c r="A71" s="36"/>
      <c r="B71" s="36"/>
      <c r="C71" s="36"/>
      <c r="D71" s="36"/>
      <c r="E71" s="39"/>
    </row>
    <row r="72" spans="1:5" ht="12.75">
      <c r="A72" s="36"/>
      <c r="B72" s="34"/>
      <c r="C72" s="34"/>
      <c r="D72" s="34"/>
      <c r="E72" s="39"/>
    </row>
    <row r="73" spans="1:5" ht="12.75">
      <c r="A73" s="36"/>
      <c r="B73" s="34"/>
      <c r="C73" s="34"/>
      <c r="D73" s="34"/>
      <c r="E73" s="39"/>
    </row>
    <row r="74" spans="1:5" ht="12.75">
      <c r="A74" s="36"/>
      <c r="B74" s="36"/>
      <c r="C74" s="36"/>
      <c r="D74" s="36"/>
      <c r="E74" s="39"/>
    </row>
    <row r="75" spans="1:5" ht="12.75">
      <c r="A75" s="36"/>
      <c r="B75" s="34"/>
      <c r="C75" s="34"/>
      <c r="D75" s="34"/>
      <c r="E75" s="39"/>
    </row>
    <row r="76" spans="1:5" ht="12.75">
      <c r="A76" s="36"/>
      <c r="B76" s="36"/>
      <c r="C76" s="36"/>
      <c r="D76" s="36"/>
      <c r="E76" s="39"/>
    </row>
    <row r="77" spans="1:5" ht="12.75">
      <c r="A77" s="36"/>
      <c r="B77" s="34"/>
      <c r="C77" s="34"/>
      <c r="D77" s="34"/>
      <c r="E77" s="39"/>
    </row>
    <row r="78" spans="1:5" ht="12.75">
      <c r="A78" s="36"/>
      <c r="B78" s="34"/>
      <c r="C78" s="34"/>
      <c r="D78" s="34"/>
      <c r="E78" s="39"/>
    </row>
    <row r="79" spans="1:5" ht="12.75">
      <c r="A79" s="36"/>
      <c r="B79" s="34"/>
      <c r="C79" s="34"/>
      <c r="D79" s="34"/>
      <c r="E79" s="39"/>
    </row>
    <row r="80" spans="1:5" ht="12.75">
      <c r="A80" s="36"/>
      <c r="B80" s="36"/>
      <c r="C80" s="36"/>
      <c r="D80" s="36"/>
      <c r="E80" s="39"/>
    </row>
    <row r="81" spans="1:5" ht="12.75">
      <c r="A81" s="36"/>
      <c r="B81" s="34"/>
      <c r="C81" s="34"/>
      <c r="D81" s="34"/>
      <c r="E81" s="39"/>
    </row>
    <row r="82" spans="1:5" ht="12.75">
      <c r="A82" s="36"/>
      <c r="B82" s="34"/>
      <c r="C82" s="34"/>
      <c r="D82" s="34"/>
      <c r="E82" s="39"/>
    </row>
    <row r="83" spans="1:5" ht="12.75">
      <c r="A83" s="36"/>
      <c r="B83" s="34"/>
      <c r="C83" s="34"/>
      <c r="D83" s="34"/>
      <c r="E83" s="39"/>
    </row>
    <row r="84" spans="1:5" ht="12.75">
      <c r="A84" s="36"/>
      <c r="B84" s="34"/>
      <c r="C84" s="34"/>
      <c r="D84" s="34"/>
      <c r="E84" s="39"/>
    </row>
    <row r="85" spans="1:5" ht="12.75">
      <c r="A85" s="36"/>
      <c r="B85" s="34"/>
      <c r="C85" s="34"/>
      <c r="D85" s="34"/>
      <c r="E85" s="39"/>
    </row>
    <row r="86" spans="1:5" ht="12.75">
      <c r="A86" s="36"/>
      <c r="B86" s="36"/>
      <c r="C86" s="36"/>
      <c r="D86" s="36"/>
      <c r="E86" s="39"/>
    </row>
    <row r="87" spans="1:5" ht="12.75">
      <c r="A87" s="36"/>
      <c r="B87" s="34"/>
      <c r="C87" s="34"/>
      <c r="D87" s="34"/>
      <c r="E87" s="39"/>
    </row>
    <row r="88" spans="1:5" ht="12.75">
      <c r="A88" s="36"/>
      <c r="B88" s="36"/>
      <c r="C88" s="36"/>
      <c r="D88" s="36"/>
      <c r="E88" s="39"/>
    </row>
    <row r="89" spans="1:5" ht="12.75">
      <c r="A89" s="36"/>
      <c r="B89" s="34"/>
      <c r="C89" s="34"/>
      <c r="D89" s="34"/>
      <c r="E89" s="39"/>
    </row>
    <row r="90" spans="1:5" ht="12.75">
      <c r="A90" s="36"/>
      <c r="B90" s="34"/>
      <c r="C90" s="34"/>
      <c r="D90" s="34"/>
      <c r="E90" s="39"/>
    </row>
    <row r="91" spans="1:5" ht="12.75">
      <c r="A91" s="36"/>
      <c r="B91" s="36"/>
      <c r="C91" s="36"/>
      <c r="D91" s="36"/>
      <c r="E91" s="39"/>
    </row>
    <row r="92" spans="1:5" ht="12.75">
      <c r="A92" s="36"/>
      <c r="B92" s="34"/>
      <c r="C92" s="34"/>
      <c r="D92" s="34"/>
      <c r="E92" s="39"/>
    </row>
    <row r="93" spans="1:5" ht="12.75">
      <c r="A93" s="37"/>
      <c r="B93" s="34"/>
      <c r="C93" s="34"/>
      <c r="D93" s="34"/>
      <c r="E93" s="39"/>
    </row>
    <row r="94" spans="1:5" ht="12.75">
      <c r="A94" s="37"/>
      <c r="B94" s="34"/>
      <c r="C94" s="34"/>
      <c r="D94" s="34"/>
      <c r="E94" s="39"/>
    </row>
    <row r="95" spans="1:5" ht="12.75">
      <c r="A95" s="37"/>
      <c r="B95" s="34"/>
      <c r="C95" s="34"/>
      <c r="D95" s="34"/>
      <c r="E95" s="39"/>
    </row>
    <row r="96" spans="1:5" ht="12.75">
      <c r="A96" s="37"/>
      <c r="B96" s="34"/>
      <c r="C96" s="34"/>
      <c r="D96" s="34"/>
      <c r="E96" s="39"/>
    </row>
    <row r="97" spans="1:5" ht="12.75">
      <c r="A97" s="37"/>
      <c r="B97" s="34"/>
      <c r="C97" s="34"/>
      <c r="D97" s="34"/>
      <c r="E97" s="39"/>
    </row>
    <row r="98" spans="1:5" ht="12.75">
      <c r="A98" s="37"/>
      <c r="B98" s="36"/>
      <c r="C98" s="36"/>
      <c r="D98" s="36"/>
      <c r="E98" s="39"/>
    </row>
    <row r="99" spans="1:5" ht="12.75">
      <c r="A99" s="37"/>
      <c r="B99" s="37"/>
      <c r="C99" s="37"/>
      <c r="D99" s="37"/>
      <c r="E99" s="35"/>
    </row>
    <row r="100" spans="1:5" ht="12.75">
      <c r="A100" s="37"/>
      <c r="B100" s="36"/>
      <c r="C100" s="36"/>
      <c r="D100" s="36"/>
      <c r="E100" s="41"/>
    </row>
  </sheetData>
  <sheetProtection/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&amp;C-7-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7"/>
  <sheetViews>
    <sheetView zoomScalePageLayoutView="0" workbookViewId="0" topLeftCell="A1">
      <selection activeCell="A7" sqref="A7"/>
    </sheetView>
  </sheetViews>
  <sheetFormatPr defaultColWidth="9.140625" defaultRowHeight="12.75"/>
  <cols>
    <col min="2" max="2" width="33.7109375" style="0" customWidth="1"/>
    <col min="3" max="3" width="11.7109375" style="0" customWidth="1"/>
    <col min="4" max="4" width="11.28125" style="0" customWidth="1"/>
    <col min="5" max="5" width="13.421875" style="0" customWidth="1"/>
  </cols>
  <sheetData>
    <row r="2" ht="13.5" thickBot="1"/>
    <row r="3" spans="1:5" ht="12.75">
      <c r="A3" s="9" t="s">
        <v>62</v>
      </c>
      <c r="B3" s="9" t="s">
        <v>90</v>
      </c>
      <c r="C3" s="9" t="s">
        <v>99</v>
      </c>
      <c r="D3" s="96" t="s">
        <v>99</v>
      </c>
      <c r="E3" s="96" t="s">
        <v>99</v>
      </c>
    </row>
    <row r="4" spans="1:5" ht="12.75">
      <c r="A4" s="55"/>
      <c r="B4" s="10" t="s">
        <v>91</v>
      </c>
      <c r="C4" s="3" t="s">
        <v>100</v>
      </c>
      <c r="D4" s="97" t="s">
        <v>100</v>
      </c>
      <c r="E4" s="97" t="s">
        <v>100</v>
      </c>
    </row>
    <row r="5" spans="1:5" ht="13.5" thickBot="1">
      <c r="A5" s="98"/>
      <c r="B5" s="16" t="s">
        <v>88</v>
      </c>
      <c r="C5" s="8">
        <v>2012</v>
      </c>
      <c r="D5" s="8">
        <v>2013</v>
      </c>
      <c r="E5" s="8">
        <v>2014</v>
      </c>
    </row>
    <row r="6" spans="1:5" ht="12.75">
      <c r="A6" s="19">
        <v>1</v>
      </c>
      <c r="B6" s="43" t="s">
        <v>89</v>
      </c>
      <c r="C6" s="12">
        <v>45000</v>
      </c>
      <c r="D6" s="12">
        <v>47250</v>
      </c>
      <c r="E6" s="12">
        <v>49612</v>
      </c>
    </row>
    <row r="7" spans="1:5" ht="13.5" thickBot="1">
      <c r="A7" s="20">
        <v>2</v>
      </c>
      <c r="B7" s="84" t="s">
        <v>63</v>
      </c>
      <c r="C7" s="40">
        <v>45000</v>
      </c>
      <c r="D7" s="40">
        <v>34000</v>
      </c>
      <c r="E7" s="40">
        <v>42000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&amp;C-10-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24" sqref="B24"/>
    </sheetView>
  </sheetViews>
  <sheetFormatPr defaultColWidth="11.57421875" defaultRowHeight="12.75"/>
  <cols>
    <col min="1" max="1" width="5.00390625" style="0" customWidth="1"/>
    <col min="2" max="2" width="31.7109375" style="0" customWidth="1"/>
    <col min="3" max="3" width="16.8515625" style="0" customWidth="1"/>
    <col min="4" max="4" width="9.7109375" style="0" customWidth="1"/>
    <col min="5" max="5" width="12.57421875" style="0" customWidth="1"/>
    <col min="6" max="6" width="9.421875" style="0" customWidth="1"/>
    <col min="7" max="7" width="11.57421875" style="0" customWidth="1"/>
    <col min="8" max="8" width="13.140625" style="0" customWidth="1"/>
    <col min="9" max="9" width="16.421875" style="0" customWidth="1"/>
  </cols>
  <sheetData>
    <row r="1" spans="1:8" ht="13.5" thickBot="1">
      <c r="A1" s="54"/>
      <c r="B1" s="60"/>
      <c r="C1" s="129" t="s">
        <v>93</v>
      </c>
      <c r="D1" s="99" t="s">
        <v>99</v>
      </c>
      <c r="E1" s="52"/>
      <c r="F1" s="53"/>
      <c r="G1" s="129" t="s">
        <v>99</v>
      </c>
      <c r="H1" s="129" t="s">
        <v>99</v>
      </c>
    </row>
    <row r="2" spans="1:8" ht="12.75">
      <c r="A2" s="66" t="s">
        <v>0</v>
      </c>
      <c r="B2" s="3" t="s">
        <v>31</v>
      </c>
      <c r="C2" s="64">
        <v>2011</v>
      </c>
      <c r="D2" s="64" t="s">
        <v>100</v>
      </c>
      <c r="E2" s="70" t="s">
        <v>92</v>
      </c>
      <c r="F2" s="61" t="s">
        <v>92</v>
      </c>
      <c r="G2" s="64" t="s">
        <v>100</v>
      </c>
      <c r="H2" s="64" t="s">
        <v>100</v>
      </c>
    </row>
    <row r="3" spans="1:8" ht="12.75">
      <c r="A3" s="66" t="s">
        <v>1</v>
      </c>
      <c r="B3" s="62"/>
      <c r="C3" s="10" t="s">
        <v>94</v>
      </c>
      <c r="D3" s="10">
        <v>2012</v>
      </c>
      <c r="E3" s="71" t="s">
        <v>84</v>
      </c>
      <c r="F3" s="3" t="s">
        <v>86</v>
      </c>
      <c r="G3" s="10">
        <v>2013</v>
      </c>
      <c r="H3" s="10">
        <v>2014</v>
      </c>
    </row>
    <row r="4" spans="1:8" ht="13.5" thickBot="1">
      <c r="A4" s="67"/>
      <c r="B4" s="63"/>
      <c r="C4" s="16" t="s">
        <v>70</v>
      </c>
      <c r="D4" s="16" t="s">
        <v>70</v>
      </c>
      <c r="E4" s="72" t="s">
        <v>83</v>
      </c>
      <c r="F4" s="8" t="s">
        <v>83</v>
      </c>
      <c r="G4" s="16" t="s">
        <v>70</v>
      </c>
      <c r="H4" s="16" t="s">
        <v>70</v>
      </c>
    </row>
    <row r="5" spans="1:8" ht="12.75">
      <c r="A5" s="68">
        <v>602</v>
      </c>
      <c r="B5" s="65" t="s">
        <v>32</v>
      </c>
      <c r="C5" s="117">
        <f aca="true" t="shared" si="0" ref="C5:H5">SUM(C7:C15)</f>
        <v>198193.84</v>
      </c>
      <c r="D5" s="118">
        <f t="shared" si="0"/>
        <v>317878.69632000005</v>
      </c>
      <c r="E5" s="57">
        <f t="shared" si="0"/>
        <v>97779.75492479999</v>
      </c>
      <c r="F5" s="118">
        <f t="shared" si="0"/>
        <v>220098.9413952</v>
      </c>
      <c r="G5" s="118">
        <f t="shared" si="0"/>
        <v>333772.63113600004</v>
      </c>
      <c r="H5" s="26">
        <f t="shared" si="0"/>
        <v>350461.2626928</v>
      </c>
    </row>
    <row r="6" spans="1:8" ht="12.75">
      <c r="A6" s="69"/>
      <c r="B6" s="14" t="s">
        <v>4</v>
      </c>
      <c r="C6" s="73"/>
      <c r="D6" s="122"/>
      <c r="E6" s="120"/>
      <c r="F6" s="115"/>
      <c r="G6" s="122"/>
      <c r="H6" s="14"/>
    </row>
    <row r="7" spans="1:9" ht="12.75">
      <c r="A7" s="69"/>
      <c r="B7" s="14" t="s">
        <v>33</v>
      </c>
      <c r="C7" s="74">
        <v>38375</v>
      </c>
      <c r="D7" s="108">
        <v>60100</v>
      </c>
      <c r="E7" s="49"/>
      <c r="F7" s="108">
        <f>SUM(D7-E7)</f>
        <v>60100</v>
      </c>
      <c r="G7" s="108">
        <f>SUM(D7*1.05)</f>
        <v>63105</v>
      </c>
      <c r="H7" s="12">
        <f>SUM(G7*1.05)</f>
        <v>66260.25</v>
      </c>
      <c r="I7" s="45"/>
    </row>
    <row r="8" spans="1:12" ht="12.75">
      <c r="A8" s="69"/>
      <c r="B8" s="14" t="s">
        <v>34</v>
      </c>
      <c r="C8" s="74">
        <v>3826</v>
      </c>
      <c r="D8" s="108">
        <f aca="true" t="shared" si="1" ref="D8:D18">SUM(C8/3*4*1.036)</f>
        <v>5284.981333333333</v>
      </c>
      <c r="E8" s="49"/>
      <c r="F8" s="108">
        <f aca="true" t="shared" si="2" ref="F8:F18">SUM(D8-E8)</f>
        <v>5284.981333333333</v>
      </c>
      <c r="G8" s="108">
        <f aca="true" t="shared" si="3" ref="G8:G15">SUM(D8*1.05)</f>
        <v>5549.2304</v>
      </c>
      <c r="H8" s="12">
        <f aca="true" t="shared" si="4" ref="H8:H15">SUM(G8*1.05)</f>
        <v>5826.69192</v>
      </c>
      <c r="I8" s="45"/>
      <c r="L8" s="77"/>
    </row>
    <row r="9" spans="1:9" ht="12.75">
      <c r="A9" s="69"/>
      <c r="B9" s="14" t="s">
        <v>35</v>
      </c>
      <c r="C9" s="74">
        <v>1286</v>
      </c>
      <c r="D9" s="108">
        <f t="shared" si="1"/>
        <v>1776.3946666666668</v>
      </c>
      <c r="E9" s="49"/>
      <c r="F9" s="108">
        <f t="shared" si="2"/>
        <v>1776.3946666666668</v>
      </c>
      <c r="G9" s="108">
        <f t="shared" si="3"/>
        <v>1865.2144000000003</v>
      </c>
      <c r="H9" s="12">
        <f t="shared" si="4"/>
        <v>1958.4751200000003</v>
      </c>
      <c r="I9" s="45"/>
    </row>
    <row r="10" spans="1:9" ht="12.75">
      <c r="A10" s="69"/>
      <c r="B10" s="14" t="s">
        <v>36</v>
      </c>
      <c r="C10" s="74">
        <v>107928</v>
      </c>
      <c r="D10" s="108">
        <v>178000</v>
      </c>
      <c r="E10" s="49">
        <f aca="true" t="shared" si="5" ref="E10:E15">SUM(D10/100*39)</f>
        <v>69420</v>
      </c>
      <c r="F10" s="108">
        <f t="shared" si="2"/>
        <v>108580</v>
      </c>
      <c r="G10" s="108">
        <f t="shared" si="3"/>
        <v>186900</v>
      </c>
      <c r="H10" s="12">
        <f t="shared" si="4"/>
        <v>196245</v>
      </c>
      <c r="I10" s="45"/>
    </row>
    <row r="11" spans="1:13" ht="12.75">
      <c r="A11" s="69"/>
      <c r="B11" s="14" t="s">
        <v>37</v>
      </c>
      <c r="C11" s="74">
        <v>31699.84</v>
      </c>
      <c r="D11" s="108">
        <f t="shared" si="1"/>
        <v>43788.045653333334</v>
      </c>
      <c r="E11" s="49">
        <f t="shared" si="5"/>
        <v>17077.3378048</v>
      </c>
      <c r="F11" s="108">
        <f t="shared" si="2"/>
        <v>26710.707848533333</v>
      </c>
      <c r="G11" s="108">
        <f t="shared" si="3"/>
        <v>45977.447936000004</v>
      </c>
      <c r="H11" s="12">
        <f t="shared" si="4"/>
        <v>48276.32033280001</v>
      </c>
      <c r="I11" s="45"/>
      <c r="L11" s="45"/>
      <c r="M11" s="45"/>
    </row>
    <row r="12" spans="1:13" ht="12.75">
      <c r="A12" s="69"/>
      <c r="B12" s="14" t="s">
        <v>38</v>
      </c>
      <c r="C12" s="74">
        <v>3338</v>
      </c>
      <c r="D12" s="108">
        <f t="shared" si="1"/>
        <v>4610.890666666667</v>
      </c>
      <c r="E12" s="49">
        <f t="shared" si="5"/>
        <v>1798.24736</v>
      </c>
      <c r="F12" s="108">
        <f t="shared" si="2"/>
        <v>2812.643306666667</v>
      </c>
      <c r="G12" s="108">
        <f t="shared" si="3"/>
        <v>4841.435200000001</v>
      </c>
      <c r="H12" s="12">
        <f t="shared" si="4"/>
        <v>5083.506960000001</v>
      </c>
      <c r="L12" s="45"/>
      <c r="M12" s="45"/>
    </row>
    <row r="13" spans="1:13" ht="12.75">
      <c r="A13" s="69"/>
      <c r="B13" s="14" t="s">
        <v>39</v>
      </c>
      <c r="C13" s="74">
        <v>2010</v>
      </c>
      <c r="D13" s="108">
        <v>10300</v>
      </c>
      <c r="E13" s="49">
        <f t="shared" si="5"/>
        <v>4017</v>
      </c>
      <c r="F13" s="108">
        <f t="shared" si="2"/>
        <v>6283</v>
      </c>
      <c r="G13" s="108">
        <f t="shared" si="3"/>
        <v>10815</v>
      </c>
      <c r="H13" s="12">
        <f t="shared" si="4"/>
        <v>11355.75</v>
      </c>
      <c r="I13" s="51"/>
      <c r="L13" s="45"/>
      <c r="M13" s="45"/>
    </row>
    <row r="14" spans="1:13" ht="12.75">
      <c r="A14" s="69"/>
      <c r="B14" s="14" t="s">
        <v>97</v>
      </c>
      <c r="C14" s="74">
        <v>473</v>
      </c>
      <c r="D14" s="108">
        <v>1230</v>
      </c>
      <c r="E14" s="49">
        <f t="shared" si="5"/>
        <v>479.70000000000005</v>
      </c>
      <c r="F14" s="108">
        <f t="shared" si="2"/>
        <v>750.3</v>
      </c>
      <c r="G14" s="108">
        <f t="shared" si="3"/>
        <v>1291.5</v>
      </c>
      <c r="H14" s="12">
        <f t="shared" si="4"/>
        <v>1356.075</v>
      </c>
      <c r="I14" s="51"/>
      <c r="L14" s="45"/>
      <c r="M14" s="45"/>
    </row>
    <row r="15" spans="1:13" ht="12.75">
      <c r="A15" s="69"/>
      <c r="B15" s="14" t="s">
        <v>40</v>
      </c>
      <c r="C15" s="74">
        <v>9258</v>
      </c>
      <c r="D15" s="108">
        <f t="shared" si="1"/>
        <v>12788.384</v>
      </c>
      <c r="E15" s="49">
        <f t="shared" si="5"/>
        <v>4987.46976</v>
      </c>
      <c r="F15" s="108">
        <f t="shared" si="2"/>
        <v>7800.91424</v>
      </c>
      <c r="G15" s="108">
        <f t="shared" si="3"/>
        <v>13427.8032</v>
      </c>
      <c r="H15" s="12">
        <f t="shared" si="4"/>
        <v>14099.193360000001</v>
      </c>
      <c r="L15" s="45"/>
      <c r="M15" s="45"/>
    </row>
    <row r="16" spans="1:11" ht="12.75">
      <c r="A16" s="23">
        <v>649</v>
      </c>
      <c r="B16" s="22" t="s">
        <v>41</v>
      </c>
      <c r="C16" s="75"/>
      <c r="D16" s="107"/>
      <c r="E16" s="50"/>
      <c r="F16" s="107"/>
      <c r="G16" s="108"/>
      <c r="H16" s="12"/>
      <c r="I16" s="45"/>
      <c r="K16" s="48"/>
    </row>
    <row r="17" spans="1:11" ht="12.75">
      <c r="A17" s="23">
        <v>653</v>
      </c>
      <c r="B17" s="22" t="s">
        <v>98</v>
      </c>
      <c r="C17" s="75">
        <v>10488</v>
      </c>
      <c r="D17" s="108"/>
      <c r="E17" s="50"/>
      <c r="F17" s="107"/>
      <c r="G17" s="108"/>
      <c r="H17" s="12"/>
      <c r="I17" s="45"/>
      <c r="K17" s="48"/>
    </row>
    <row r="18" spans="1:11" ht="12.75">
      <c r="A18" s="23">
        <v>662</v>
      </c>
      <c r="B18" s="22" t="s">
        <v>26</v>
      </c>
      <c r="C18" s="75">
        <v>26</v>
      </c>
      <c r="D18" s="107">
        <f t="shared" si="1"/>
        <v>35.91466666666666</v>
      </c>
      <c r="E18" s="50">
        <f>SUM(D18/100*39)</f>
        <v>14.006719999999998</v>
      </c>
      <c r="F18" s="107">
        <f t="shared" si="2"/>
        <v>21.907946666666664</v>
      </c>
      <c r="G18" s="107">
        <f>SUM(D18*1.05)</f>
        <v>37.7104</v>
      </c>
      <c r="H18" s="13">
        <f>SUM(G18*1.05)</f>
        <v>39.59592</v>
      </c>
      <c r="I18" s="45"/>
      <c r="K18" s="48"/>
    </row>
    <row r="19" spans="1:13" ht="12.75">
      <c r="A19" s="23">
        <v>691</v>
      </c>
      <c r="B19" s="22" t="s">
        <v>42</v>
      </c>
      <c r="C19" s="75">
        <f aca="true" t="shared" si="6" ref="C19:H19">SUM(C21:C24)</f>
        <v>246501</v>
      </c>
      <c r="D19" s="107">
        <f t="shared" si="6"/>
        <v>466252.984</v>
      </c>
      <c r="E19" s="50">
        <f t="shared" si="6"/>
        <v>154280.49</v>
      </c>
      <c r="F19" s="107">
        <f t="shared" si="6"/>
        <v>261972.494</v>
      </c>
      <c r="G19" s="107">
        <f t="shared" si="6"/>
        <v>417498.0832</v>
      </c>
      <c r="H19" s="13">
        <f t="shared" si="6"/>
        <v>437447.33736</v>
      </c>
      <c r="I19" s="45"/>
      <c r="L19" s="51"/>
      <c r="M19" s="51"/>
    </row>
    <row r="20" spans="1:9" ht="12.75">
      <c r="A20" s="69"/>
      <c r="B20" s="14" t="s">
        <v>4</v>
      </c>
      <c r="C20" s="73"/>
      <c r="D20" s="122"/>
      <c r="E20" s="120"/>
      <c r="F20" s="115"/>
      <c r="G20" s="122"/>
      <c r="H20" s="14"/>
      <c r="I20" s="45"/>
    </row>
    <row r="21" spans="1:9" ht="12.75">
      <c r="A21" s="69"/>
      <c r="B21" s="14" t="s">
        <v>43</v>
      </c>
      <c r="C21" s="74"/>
      <c r="D21" s="108">
        <v>45000</v>
      </c>
      <c r="E21" s="49">
        <f>SUM(D21/100*39)</f>
        <v>17550</v>
      </c>
      <c r="F21" s="108">
        <f>SUM(D21-E21)</f>
        <v>27450</v>
      </c>
      <c r="G21" s="108">
        <f>SUM(D21*1.05)</f>
        <v>47250</v>
      </c>
      <c r="H21" s="12">
        <f>SUM(G21*1.05)</f>
        <v>49612.5</v>
      </c>
      <c r="I21" s="45"/>
    </row>
    <row r="22" spans="1:9" ht="12.75">
      <c r="A22" s="69"/>
      <c r="B22" s="14" t="s">
        <v>44</v>
      </c>
      <c r="C22" s="74">
        <v>231543</v>
      </c>
      <c r="D22" s="108">
        <v>350591</v>
      </c>
      <c r="E22" s="49">
        <f>SUM(D22/100*39)</f>
        <v>136730.49</v>
      </c>
      <c r="F22" s="108">
        <f>SUM(D22-E22)</f>
        <v>213860.51</v>
      </c>
      <c r="G22" s="108">
        <v>348553</v>
      </c>
      <c r="H22" s="12">
        <v>365055</v>
      </c>
      <c r="I22" s="45"/>
    </row>
    <row r="23" spans="1:9" ht="12.75">
      <c r="A23" s="69"/>
      <c r="B23" s="14" t="s">
        <v>45</v>
      </c>
      <c r="C23" s="74">
        <v>14958</v>
      </c>
      <c r="D23" s="108">
        <f>SUM(C23/3*4*1.036)</f>
        <v>20661.984</v>
      </c>
      <c r="E23" s="49"/>
      <c r="F23" s="108">
        <f>SUM(D23-E23)</f>
        <v>20661.984</v>
      </c>
      <c r="G23" s="108">
        <f>SUM(D23*1.05)</f>
        <v>21695.0832</v>
      </c>
      <c r="H23" s="12">
        <f>SUM(G23*1.05)</f>
        <v>22779.83736</v>
      </c>
      <c r="I23" s="45"/>
    </row>
    <row r="24" spans="1:9" ht="12.75">
      <c r="A24" s="100"/>
      <c r="B24" s="101" t="s">
        <v>87</v>
      </c>
      <c r="C24" s="119"/>
      <c r="D24" s="108">
        <v>50000</v>
      </c>
      <c r="E24" s="49"/>
      <c r="F24" s="108"/>
      <c r="G24" s="108"/>
      <c r="H24" s="12"/>
      <c r="I24" s="45"/>
    </row>
    <row r="25" spans="1:9" ht="13.5" thickBot="1">
      <c r="A25" s="24">
        <v>600</v>
      </c>
      <c r="B25" s="15" t="s">
        <v>46</v>
      </c>
      <c r="C25" s="76">
        <f aca="true" t="shared" si="7" ref="C25:H25">SUM(C5+C16+C17+C18+C19)</f>
        <v>455208.83999999997</v>
      </c>
      <c r="D25" s="123">
        <f t="shared" si="7"/>
        <v>784167.5949866667</v>
      </c>
      <c r="E25" s="121">
        <f t="shared" si="7"/>
        <v>252074.25164479998</v>
      </c>
      <c r="F25" s="123">
        <f t="shared" si="7"/>
        <v>482093.3433418667</v>
      </c>
      <c r="G25" s="123">
        <f t="shared" si="7"/>
        <v>751308.424736</v>
      </c>
      <c r="H25" s="25">
        <f t="shared" si="7"/>
        <v>787948.1959728</v>
      </c>
      <c r="I25" s="47"/>
    </row>
    <row r="27" spans="8:11" ht="12.75">
      <c r="H27" s="46"/>
      <c r="I27" s="45"/>
      <c r="K27" s="48"/>
    </row>
    <row r="28" spans="2:9" ht="12.75">
      <c r="B28" s="46"/>
      <c r="C28" s="46"/>
      <c r="D28" s="45"/>
      <c r="F28" s="48"/>
      <c r="I28" s="45"/>
    </row>
    <row r="29" spans="4:9" ht="12.75">
      <c r="D29" s="45"/>
      <c r="I29" s="45"/>
    </row>
    <row r="30" spans="4:9" ht="12.75">
      <c r="D30" s="45"/>
      <c r="I30" s="45"/>
    </row>
    <row r="31" spans="4:9" ht="12.75">
      <c r="D31" s="45"/>
      <c r="I31" s="45"/>
    </row>
    <row r="32" spans="4:9" ht="12.75">
      <c r="D32" s="45"/>
      <c r="I32" s="45"/>
    </row>
    <row r="33" spans="4:9" ht="12.75">
      <c r="D33" s="45"/>
      <c r="I33" s="47"/>
    </row>
    <row r="34" ht="12.75">
      <c r="D34" s="47"/>
    </row>
    <row r="35" spans="8:9" ht="12.75">
      <c r="H35" s="46"/>
      <c r="I35" s="47"/>
    </row>
    <row r="36" spans="2:6" ht="12.75">
      <c r="B36" s="46"/>
      <c r="C36" s="46"/>
      <c r="D36" s="45"/>
      <c r="F36" s="48"/>
    </row>
    <row r="37" spans="2:6" ht="12.75">
      <c r="B37" s="46"/>
      <c r="C37" s="46"/>
      <c r="D37" s="45"/>
      <c r="F37" s="48"/>
    </row>
    <row r="38" ht="12.75">
      <c r="D38" s="45"/>
    </row>
    <row r="39" ht="12.75">
      <c r="D39" s="45"/>
    </row>
    <row r="40" ht="12.75">
      <c r="D40" s="45"/>
    </row>
    <row r="41" ht="12.75">
      <c r="D41" s="45"/>
    </row>
    <row r="42" ht="12.75">
      <c r="D42" s="47"/>
    </row>
    <row r="44" spans="2:4" ht="12.75">
      <c r="B44" s="46"/>
      <c r="C44" s="46"/>
      <c r="D44" s="47"/>
    </row>
    <row r="47" spans="2:3" ht="12.75">
      <c r="B47" s="78"/>
      <c r="C47" s="78"/>
    </row>
    <row r="49" spans="4:6" ht="12.75">
      <c r="D49" s="45"/>
      <c r="F49" s="45"/>
    </row>
    <row r="50" spans="2:6" ht="12.75">
      <c r="B50" s="45"/>
      <c r="C50" s="45"/>
      <c r="D50" s="45"/>
      <c r="F50" s="45"/>
    </row>
    <row r="51" spans="2:6" ht="12.75">
      <c r="B51" s="45"/>
      <c r="C51" s="45"/>
      <c r="D51" s="45"/>
      <c r="F51" s="45"/>
    </row>
    <row r="52" spans="2:6" ht="12.75">
      <c r="B52" s="45"/>
      <c r="C52" s="45"/>
      <c r="D52" s="45"/>
      <c r="F52" s="45"/>
    </row>
    <row r="53" spans="2:6" ht="12.75">
      <c r="B53" s="45"/>
      <c r="C53" s="45"/>
      <c r="D53" s="45"/>
      <c r="F53" s="45"/>
    </row>
    <row r="54" spans="4:6" ht="12.75">
      <c r="D54" s="51"/>
      <c r="F54" s="51"/>
    </row>
    <row r="56" spans="2:4" ht="12.75">
      <c r="B56" s="51"/>
      <c r="C56" s="51"/>
      <c r="D56" s="51"/>
    </row>
  </sheetData>
  <sheetProtection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r:id="rId1"/>
  <headerFooter alignWithMargins="0">
    <oddHeader>&amp;C-8-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1" sqref="D11"/>
    </sheetView>
  </sheetViews>
  <sheetFormatPr defaultColWidth="11.57421875" defaultRowHeight="12.75"/>
  <cols>
    <col min="1" max="1" width="5.28125" style="0" customWidth="1"/>
    <col min="2" max="2" width="30.28125" style="0" customWidth="1"/>
    <col min="3" max="3" width="12.00390625" style="0" customWidth="1"/>
    <col min="4" max="4" width="9.00390625" style="0" customWidth="1"/>
    <col min="5" max="5" width="12.140625" style="0" customWidth="1"/>
  </cols>
  <sheetData>
    <row r="1" spans="1:8" ht="13.5" thickBot="1">
      <c r="A1" s="9" t="s">
        <v>0</v>
      </c>
      <c r="B1" s="9" t="s">
        <v>47</v>
      </c>
      <c r="C1" s="9" t="s">
        <v>93</v>
      </c>
      <c r="D1" s="99" t="s">
        <v>99</v>
      </c>
      <c r="E1" s="52"/>
      <c r="F1" s="53"/>
      <c r="G1" s="129" t="s">
        <v>101</v>
      </c>
      <c r="H1" s="129" t="s">
        <v>99</v>
      </c>
    </row>
    <row r="2" spans="1:8" ht="12.75">
      <c r="A2" s="10" t="s">
        <v>1</v>
      </c>
      <c r="B2" s="10" t="s">
        <v>48</v>
      </c>
      <c r="C2" s="3">
        <v>2011</v>
      </c>
      <c r="D2" s="3" t="s">
        <v>100</v>
      </c>
      <c r="E2" s="81" t="s">
        <v>92</v>
      </c>
      <c r="F2" s="3" t="s">
        <v>92</v>
      </c>
      <c r="G2" s="3" t="s">
        <v>100</v>
      </c>
      <c r="H2" s="10" t="s">
        <v>100</v>
      </c>
    </row>
    <row r="3" spans="1:8" ht="12.75">
      <c r="A3" s="10"/>
      <c r="B3" s="10"/>
      <c r="C3" s="3" t="s">
        <v>94</v>
      </c>
      <c r="D3" s="3">
        <v>2012</v>
      </c>
      <c r="E3" s="71" t="s">
        <v>84</v>
      </c>
      <c r="F3" s="3" t="s">
        <v>85</v>
      </c>
      <c r="G3" s="3">
        <v>2013</v>
      </c>
      <c r="H3" s="3">
        <v>2014</v>
      </c>
    </row>
    <row r="4" spans="1:8" ht="13.5" thickBot="1">
      <c r="A4" s="16"/>
      <c r="B4" s="16"/>
      <c r="C4" s="131" t="s">
        <v>70</v>
      </c>
      <c r="D4" s="8" t="s">
        <v>70</v>
      </c>
      <c r="E4" s="72" t="s">
        <v>83</v>
      </c>
      <c r="F4" s="8" t="s">
        <v>83</v>
      </c>
      <c r="G4" s="8" t="s">
        <v>70</v>
      </c>
      <c r="H4" s="8" t="s">
        <v>70</v>
      </c>
    </row>
    <row r="5" spans="1:8" ht="12.75">
      <c r="A5" s="79">
        <v>601</v>
      </c>
      <c r="B5" s="44" t="s">
        <v>49</v>
      </c>
      <c r="C5" s="11"/>
      <c r="D5" s="11"/>
      <c r="E5" s="82"/>
      <c r="F5" s="42"/>
      <c r="G5" s="11"/>
      <c r="H5" s="11"/>
    </row>
    <row r="6" spans="1:8" ht="12.75">
      <c r="A6" s="80">
        <v>602</v>
      </c>
      <c r="B6" s="43" t="s">
        <v>50</v>
      </c>
      <c r="C6" s="12">
        <v>198194</v>
      </c>
      <c r="D6" s="12">
        <v>317879</v>
      </c>
      <c r="E6" s="74">
        <f>SUM(D6/100*39)</f>
        <v>123972.81</v>
      </c>
      <c r="F6" s="12">
        <f>SUM(D6-E6)</f>
        <v>193906.19</v>
      </c>
      <c r="G6" s="12">
        <v>333773</v>
      </c>
      <c r="H6" s="12">
        <v>350461</v>
      </c>
    </row>
    <row r="7" spans="1:8" ht="12.75">
      <c r="A7" s="80">
        <v>604</v>
      </c>
      <c r="B7" s="43" t="s">
        <v>51</v>
      </c>
      <c r="C7" s="12"/>
      <c r="D7" s="12"/>
      <c r="E7" s="74"/>
      <c r="F7" s="14"/>
      <c r="G7" s="12"/>
      <c r="H7" s="12"/>
    </row>
    <row r="8" spans="1:8" ht="12.75">
      <c r="A8" s="80">
        <v>504</v>
      </c>
      <c r="B8" s="43" t="s">
        <v>52</v>
      </c>
      <c r="C8" s="12"/>
      <c r="D8" s="12"/>
      <c r="E8" s="74"/>
      <c r="F8" s="14"/>
      <c r="G8" s="12"/>
      <c r="H8" s="12"/>
    </row>
    <row r="9" spans="1:8" ht="12.75">
      <c r="A9" s="80"/>
      <c r="B9" s="59" t="s">
        <v>53</v>
      </c>
      <c r="C9" s="13">
        <f>SUM(C5+C6+C7-C8)</f>
        <v>198194</v>
      </c>
      <c r="D9" s="13">
        <f>SUM(D6:D7)</f>
        <v>317879</v>
      </c>
      <c r="E9" s="75">
        <f>SUM(E6:E7)</f>
        <v>123972.81</v>
      </c>
      <c r="F9" s="13">
        <f>SUM(F6:F7)</f>
        <v>193906.19</v>
      </c>
      <c r="G9" s="13">
        <f>SUM(G6:G7)</f>
        <v>333773</v>
      </c>
      <c r="H9" s="13">
        <f>SUM(H6:H7)</f>
        <v>350461</v>
      </c>
    </row>
    <row r="10" spans="1:8" ht="12.75">
      <c r="A10" s="80"/>
      <c r="B10" s="43" t="s">
        <v>54</v>
      </c>
      <c r="C10" s="12">
        <v>525710</v>
      </c>
      <c r="D10" s="12">
        <v>784168</v>
      </c>
      <c r="E10" s="74">
        <f>SUM(D10/100*39)</f>
        <v>305825.52</v>
      </c>
      <c r="F10" s="12">
        <f>SUM(D10-E10)</f>
        <v>478342.48</v>
      </c>
      <c r="G10" s="12">
        <v>751308</v>
      </c>
      <c r="H10" s="12">
        <v>787948</v>
      </c>
    </row>
    <row r="11" spans="1:8" ht="12.75">
      <c r="A11" s="80">
        <v>504</v>
      </c>
      <c r="B11" s="43" t="s">
        <v>52</v>
      </c>
      <c r="C11" s="12"/>
      <c r="D11" s="12"/>
      <c r="E11" s="74"/>
      <c r="F11" s="14"/>
      <c r="G11" s="12"/>
      <c r="H11" s="12"/>
    </row>
    <row r="12" spans="1:8" ht="12.75">
      <c r="A12" s="80">
        <v>541</v>
      </c>
      <c r="B12" s="43" t="s">
        <v>80</v>
      </c>
      <c r="C12" s="12"/>
      <c r="D12" s="12"/>
      <c r="E12" s="74"/>
      <c r="F12" s="14"/>
      <c r="G12" s="12"/>
      <c r="H12" s="12"/>
    </row>
    <row r="13" spans="1:8" ht="12.75">
      <c r="A13" s="80">
        <v>543</v>
      </c>
      <c r="B13" s="43" t="s">
        <v>55</v>
      </c>
      <c r="C13" s="12"/>
      <c r="D13" s="12"/>
      <c r="E13" s="74"/>
      <c r="F13" s="14"/>
      <c r="G13" s="12"/>
      <c r="H13" s="12"/>
    </row>
    <row r="14" spans="1:8" ht="12.75">
      <c r="A14" s="80">
        <v>544</v>
      </c>
      <c r="B14" s="43" t="s">
        <v>76</v>
      </c>
      <c r="C14" s="12"/>
      <c r="D14" s="12"/>
      <c r="E14" s="74"/>
      <c r="F14" s="14"/>
      <c r="G14" s="12"/>
      <c r="H14" s="12"/>
    </row>
    <row r="15" spans="1:8" ht="12.75">
      <c r="A15" s="80">
        <v>545</v>
      </c>
      <c r="B15" s="43" t="s">
        <v>77</v>
      </c>
      <c r="C15" s="12">
        <v>-368</v>
      </c>
      <c r="D15" s="12">
        <v>500</v>
      </c>
      <c r="E15" s="74">
        <f>SUM(D15/100*39)</f>
        <v>195</v>
      </c>
      <c r="F15" s="12">
        <f>SUM(D15-E15)</f>
        <v>305</v>
      </c>
      <c r="G15" s="12">
        <v>525</v>
      </c>
      <c r="H15" s="12">
        <v>551</v>
      </c>
    </row>
    <row r="16" spans="1:8" ht="12.75">
      <c r="A16" s="80">
        <v>546</v>
      </c>
      <c r="B16" s="43" t="s">
        <v>55</v>
      </c>
      <c r="C16" s="12"/>
      <c r="D16" s="12"/>
      <c r="E16" s="74"/>
      <c r="F16" s="14"/>
      <c r="G16" s="12"/>
      <c r="H16" s="12"/>
    </row>
    <row r="17" spans="1:8" ht="12.75">
      <c r="A17" s="80">
        <v>548</v>
      </c>
      <c r="B17" s="43" t="s">
        <v>79</v>
      </c>
      <c r="C17" s="12"/>
      <c r="D17" s="12"/>
      <c r="E17" s="74"/>
      <c r="F17" s="14"/>
      <c r="G17" s="12"/>
      <c r="H17" s="12"/>
    </row>
    <row r="18" spans="1:8" ht="12.75">
      <c r="A18" s="80">
        <v>549</v>
      </c>
      <c r="B18" s="43" t="s">
        <v>78</v>
      </c>
      <c r="C18" s="12"/>
      <c r="D18" s="12"/>
      <c r="E18" s="74"/>
      <c r="F18" s="14"/>
      <c r="G18" s="12"/>
      <c r="H18" s="12"/>
    </row>
    <row r="19" spans="1:8" ht="12.75">
      <c r="A19" s="80">
        <v>552</v>
      </c>
      <c r="B19" s="43" t="s">
        <v>81</v>
      </c>
      <c r="C19" s="12"/>
      <c r="D19" s="12"/>
      <c r="E19" s="74"/>
      <c r="F19" s="14"/>
      <c r="G19" s="12"/>
      <c r="H19" s="12"/>
    </row>
    <row r="20" spans="1:8" ht="12.75">
      <c r="A20" s="80">
        <v>553</v>
      </c>
      <c r="B20" s="43" t="s">
        <v>82</v>
      </c>
      <c r="C20" s="12"/>
      <c r="D20" s="12"/>
      <c r="E20" s="74"/>
      <c r="F20" s="14"/>
      <c r="G20" s="12"/>
      <c r="H20" s="12"/>
    </row>
    <row r="21" spans="1:8" ht="12.75">
      <c r="A21" s="80">
        <v>556</v>
      </c>
      <c r="B21" s="43" t="s">
        <v>29</v>
      </c>
      <c r="C21" s="12"/>
      <c r="D21" s="12"/>
      <c r="E21" s="74"/>
      <c r="F21" s="14"/>
      <c r="G21" s="12"/>
      <c r="H21" s="12"/>
    </row>
    <row r="22" spans="1:8" ht="12.75">
      <c r="A22" s="93">
        <v>559</v>
      </c>
      <c r="B22" s="43" t="s">
        <v>56</v>
      </c>
      <c r="C22" s="27"/>
      <c r="D22" s="27"/>
      <c r="E22" s="85"/>
      <c r="F22" s="14"/>
      <c r="G22" s="28"/>
      <c r="H22" s="27"/>
    </row>
    <row r="23" spans="1:8" ht="12.75">
      <c r="A23" s="132">
        <v>569</v>
      </c>
      <c r="B23" s="133" t="s">
        <v>96</v>
      </c>
      <c r="C23" s="12">
        <v>23899</v>
      </c>
      <c r="D23" s="12"/>
      <c r="E23" s="49"/>
      <c r="F23" s="133"/>
      <c r="G23" s="28"/>
      <c r="H23" s="28"/>
    </row>
    <row r="24" spans="1:8" ht="12.75">
      <c r="A24" s="4"/>
      <c r="B24" s="62" t="s">
        <v>57</v>
      </c>
      <c r="C24" s="91">
        <f>C10-SUM(C11:C23)</f>
        <v>502179</v>
      </c>
      <c r="D24" s="91">
        <f>D10-SUM(D11:D22)</f>
        <v>783668</v>
      </c>
      <c r="E24" s="92">
        <f>E10-SUM(E11:E23)</f>
        <v>305630.52</v>
      </c>
      <c r="F24" s="91">
        <f>F10-SUM(F11:F23)</f>
        <v>478037.48</v>
      </c>
      <c r="G24" s="91">
        <f>G10-SUM(G11:G22)</f>
        <v>750783</v>
      </c>
      <c r="H24" s="134">
        <f>H10-SUM(H11:H22)</f>
        <v>787397</v>
      </c>
    </row>
    <row r="25" spans="1:8" ht="12.75">
      <c r="A25" s="4"/>
      <c r="B25" s="88" t="s">
        <v>58</v>
      </c>
      <c r="C25" s="94"/>
      <c r="D25" s="89"/>
      <c r="E25" s="90"/>
      <c r="F25" s="88"/>
      <c r="G25" s="89"/>
      <c r="H25" s="89"/>
    </row>
    <row r="26" spans="1:8" ht="12.75">
      <c r="A26" s="95"/>
      <c r="B26" s="86" t="s">
        <v>59</v>
      </c>
      <c r="C26" s="27"/>
      <c r="D26" s="27"/>
      <c r="E26" s="85"/>
      <c r="F26" s="86"/>
      <c r="G26" s="27"/>
      <c r="H26" s="27"/>
    </row>
    <row r="27" spans="1:8" ht="12.75">
      <c r="A27" s="4" t="s">
        <v>60</v>
      </c>
      <c r="B27" s="87"/>
      <c r="C27" s="88"/>
      <c r="D27" s="94"/>
      <c r="E27" s="90"/>
      <c r="F27" s="88"/>
      <c r="G27" s="94"/>
      <c r="H27" s="94"/>
    </row>
    <row r="28" spans="1:8" ht="13.5" thickBot="1">
      <c r="A28" s="5" t="s">
        <v>61</v>
      </c>
      <c r="B28" s="2"/>
      <c r="C28" s="6">
        <f aca="true" t="shared" si="0" ref="C28:H28">SUM(C9/C24)</f>
        <v>0.3946680366960785</v>
      </c>
      <c r="D28" s="6">
        <f t="shared" si="0"/>
        <v>0.4056296799154744</v>
      </c>
      <c r="E28" s="83">
        <f t="shared" si="0"/>
        <v>0.4056296799154744</v>
      </c>
      <c r="F28" s="6">
        <f t="shared" si="0"/>
        <v>0.40562967991547444</v>
      </c>
      <c r="G28" s="6">
        <f t="shared" si="0"/>
        <v>0.44456653919974215</v>
      </c>
      <c r="H28" s="6">
        <f t="shared" si="0"/>
        <v>0.4450880559616051</v>
      </c>
    </row>
    <row r="29" spans="1:6" ht="12.75">
      <c r="A29" s="1"/>
      <c r="B29" s="1"/>
      <c r="C29" s="1"/>
      <c r="D29" s="1"/>
      <c r="E29" s="1"/>
      <c r="F29" s="7"/>
    </row>
    <row r="30" spans="1:6" ht="12.75">
      <c r="A30" s="1"/>
      <c r="B30" s="7"/>
      <c r="C30" s="7"/>
      <c r="D30" s="7"/>
      <c r="E30" s="7"/>
      <c r="F30" s="7"/>
    </row>
    <row r="31" spans="1:6" ht="12.75">
      <c r="A31" s="102"/>
      <c r="B31" s="102"/>
      <c r="C31" s="102"/>
      <c r="D31" s="102"/>
      <c r="E31" s="102"/>
      <c r="F31" s="102"/>
    </row>
    <row r="32" spans="1:6" ht="12.75">
      <c r="A32" s="103"/>
      <c r="B32" s="102"/>
      <c r="C32" s="102"/>
      <c r="D32" s="102"/>
      <c r="E32" s="102"/>
      <c r="F32" s="102"/>
    </row>
    <row r="33" spans="1:6" ht="12.75">
      <c r="A33" s="103"/>
      <c r="B33" s="102"/>
      <c r="C33" s="102"/>
      <c r="D33" s="102"/>
      <c r="E33" s="102"/>
      <c r="F33" s="102"/>
    </row>
    <row r="34" spans="1:6" ht="12.75">
      <c r="A34" s="104"/>
      <c r="B34" s="1"/>
      <c r="C34" s="1"/>
      <c r="D34" s="35"/>
      <c r="E34" s="105"/>
      <c r="F34" s="105"/>
    </row>
    <row r="35" spans="1:6" ht="12.75">
      <c r="A35" s="106"/>
      <c r="B35" s="1"/>
      <c r="C35" s="1"/>
      <c r="D35" s="35"/>
      <c r="E35" s="105"/>
      <c r="F35" s="105"/>
    </row>
    <row r="36" spans="1:6" ht="12.75">
      <c r="A36" s="106"/>
      <c r="B36" s="1"/>
      <c r="C36" s="1"/>
      <c r="D36" s="105"/>
      <c r="E36" s="105"/>
      <c r="F36" s="105"/>
    </row>
    <row r="37" spans="1:6" ht="12.75">
      <c r="A37" s="106"/>
      <c r="B37" s="1"/>
      <c r="C37" s="1"/>
      <c r="D37" s="105"/>
      <c r="E37" s="105"/>
      <c r="F37" s="105"/>
    </row>
  </sheetData>
  <sheetProtection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r:id="rId1"/>
  <headerFooter alignWithMargins="0">
    <oddHeader>&amp;C-9-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Jaroslava Stroblová</cp:lastModifiedBy>
  <cp:lastPrinted>2011-10-14T07:18:46Z</cp:lastPrinted>
  <dcterms:created xsi:type="dcterms:W3CDTF">2007-10-09T05:53:22Z</dcterms:created>
  <dcterms:modified xsi:type="dcterms:W3CDTF">2011-11-25T07:55:43Z</dcterms:modified>
  <cp:category/>
  <cp:version/>
  <cp:contentType/>
  <cp:contentStatus/>
</cp:coreProperties>
</file>